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Лист1!$A$26</definedName>
    <definedName name="bookmark1" localSheetId="0">Лист1!$A$29</definedName>
  </definedNames>
  <calcPr calcId="124519"/>
</workbook>
</file>

<file path=xl/calcChain.xml><?xml version="1.0" encoding="utf-8"?>
<calcChain xmlns="http://schemas.openxmlformats.org/spreadsheetml/2006/main">
  <c r="B26" i="1"/>
  <c r="E24"/>
  <c r="E12"/>
  <c r="C12"/>
  <c r="D7"/>
  <c r="D8"/>
  <c r="D9"/>
  <c r="D10"/>
  <c r="D11"/>
  <c r="D6"/>
  <c r="E23"/>
  <c r="E22"/>
  <c r="E21"/>
  <c r="E20"/>
  <c r="E19"/>
  <c r="E18"/>
  <c r="C24"/>
  <c r="C23"/>
  <c r="C22"/>
  <c r="C21"/>
  <c r="C20"/>
  <c r="C19"/>
  <c r="C18"/>
  <c r="F20" l="1"/>
  <c r="F24"/>
  <c r="F19"/>
  <c r="F23"/>
  <c r="F18"/>
  <c r="F22"/>
  <c r="F21"/>
</calcChain>
</file>

<file path=xl/sharedStrings.xml><?xml version="1.0" encoding="utf-8"?>
<sst xmlns="http://schemas.openxmlformats.org/spreadsheetml/2006/main" count="38" uniqueCount="32">
  <si>
    <t>Наименование программы / Наименование мероприятия</t>
  </si>
  <si>
    <t>Освоено средств, тыс. руб.</t>
  </si>
  <si>
    <t>Ожидаемый результат</t>
  </si>
  <si>
    <t>% выполнения</t>
  </si>
  <si>
    <t>Повышение уровня охвата населения культурно-досуговыми мероприятиями</t>
  </si>
  <si>
    <t>Повышение уровня охвата населения клубными формирования</t>
  </si>
  <si>
    <t>Повышение уровня охвата населения клубными формирования детей</t>
  </si>
  <si>
    <t>Повышение уровня охвата населения библиотечными услугами</t>
  </si>
  <si>
    <t>Повышение интереса населения к народному творчеству</t>
  </si>
  <si>
    <t>Увеличение количества дипломантов и лауреатов областных и российских конкурсов</t>
  </si>
  <si>
    <t>Увеличение количества творческих объединений граждан пожилого возраста</t>
  </si>
  <si>
    <t>Предусмотрено в бюджете, тыс. руб.</t>
  </si>
  <si>
    <t>Примечания</t>
  </si>
  <si>
    <t>%</t>
  </si>
  <si>
    <t>кол-во</t>
  </si>
  <si>
    <t>«Масторовань Морот» - мордовский национальный праздник</t>
  </si>
  <si>
    <t>Вахта Памяти- годовщине Победы ударный труд, отличная учёба, высокие результаты</t>
  </si>
  <si>
    <t>Торжественное мероприятие, посвящённое  Общероссийскому Дню библиотек</t>
  </si>
  <si>
    <t>Иные мероприятия, фестивали конкурсы,посвящённые знаменательным датам</t>
  </si>
  <si>
    <t>«Сабантуй» - районный татарский национальный праздник</t>
  </si>
  <si>
    <t>«Акатуй» - чувашский национальный праздник</t>
  </si>
  <si>
    <t>сумма</t>
  </si>
  <si>
    <t>План   2015г.</t>
  </si>
  <si>
    <t>Факт                    6 мес 2015г</t>
  </si>
  <si>
    <t xml:space="preserve">В районе проживает 35746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</si>
  <si>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Итого</t>
  </si>
  <si>
    <t>Программа выполняет свою функуцию в повышении культурно-образовательного уровня населения , расширяет возможности для развития  творческих способностей населения как взрослых , так и детей.</t>
  </si>
  <si>
    <t>Оценка эффективности муниципальной программы «Культура в Мелекесском районе Ульяновской области на 2015-2019 годы» за 6 мес 2015г</t>
  </si>
  <si>
    <t xml:space="preserve">На основе полученного значения эффективности- реализация Программы признаётся эффективной. </t>
  </si>
  <si>
    <r>
      <t>Отчет о реализации муниципальной программы «</t>
    </r>
    <r>
      <rPr>
        <b/>
        <sz val="13.5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3.5"/>
        <color rgb="FF000000"/>
        <rFont val="Times New Roman"/>
        <family val="1"/>
        <charset val="204"/>
      </rPr>
      <t>» за 6 мес. 2015г.</t>
    </r>
  </si>
  <si>
    <t>(100+117+102+110+83+115+67)/7=</t>
  </si>
  <si>
    <t xml:space="preserve">Общий объём финансирования Программы на 2015год 253,0 тыс. руб. По результатам 1полугодия 2015г.израсходовано 71,8 тыс.руб. Основная часть мероприятий приходиться на 2 полугодие 2015г.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</si>
</sst>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5"/>
      <name val="Courier New"/>
      <family val="3"/>
      <charset val="204"/>
    </font>
    <font>
      <sz val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Franklin Gothic Medium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justify"/>
    </xf>
    <xf numFmtId="0" fontId="7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right" vertical="center" wrapText="1" indent="1"/>
    </xf>
    <xf numFmtId="9" fontId="9" fillId="2" borderId="2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top" wrapText="1"/>
    </xf>
    <xf numFmtId="0" fontId="0" fillId="0" borderId="0" xfId="0" applyBorder="1" applyAlignment="1"/>
    <xf numFmtId="0" fontId="2" fillId="2" borderId="0" xfId="0" applyFont="1" applyFill="1" applyBorder="1" applyAlignment="1">
      <alignment horizontal="left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0" fillId="0" borderId="0" xfId="0" applyNumberFormat="1" applyAlignment="1">
      <alignment horizontal="left"/>
    </xf>
    <xf numFmtId="0" fontId="8" fillId="2" borderId="8" xfId="0" applyFont="1" applyFill="1" applyBorder="1" applyAlignment="1">
      <alignment horizontal="left" vertical="top" wrapText="1" indent="1"/>
    </xf>
    <xf numFmtId="0" fontId="8" fillId="2" borderId="17" xfId="0" applyFont="1" applyFill="1" applyBorder="1" applyAlignment="1">
      <alignment horizontal="left" vertical="top" wrapText="1" indent="1"/>
    </xf>
    <xf numFmtId="9" fontId="2" fillId="2" borderId="18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0" fontId="8" fillId="2" borderId="20" xfId="0" applyFont="1" applyFill="1" applyBorder="1" applyAlignment="1">
      <alignment horizontal="left" vertical="top" wrapText="1" indent="1"/>
    </xf>
    <xf numFmtId="0" fontId="0" fillId="0" borderId="5" xfId="0" applyBorder="1"/>
    <xf numFmtId="0" fontId="0" fillId="0" borderId="6" xfId="0" applyBorder="1"/>
    <xf numFmtId="0" fontId="13" fillId="0" borderId="21" xfId="0" applyFont="1" applyBorder="1"/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/>
    <xf numFmtId="0" fontId="0" fillId="0" borderId="0" xfId="0" applyAlignment="1"/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8" fillId="0" borderId="0" xfId="0" applyFont="1" applyAlignment="1">
      <alignment horizontal="justify"/>
    </xf>
    <xf numFmtId="0" fontId="12" fillId="0" borderId="0" xfId="0" applyFont="1" applyAlignment="1"/>
    <xf numFmtId="0" fontId="13" fillId="0" borderId="22" xfId="0" applyFont="1" applyBorder="1" applyAlignment="1">
      <alignment wrapText="1"/>
    </xf>
    <xf numFmtId="0" fontId="0" fillId="0" borderId="22" xfId="0" applyBorder="1" applyAlignment="1"/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>
      <selection activeCell="M4" sqref="M4"/>
    </sheetView>
  </sheetViews>
  <sheetFormatPr defaultRowHeight="15"/>
  <cols>
    <col min="1" max="1" width="31.140625" customWidth="1"/>
    <col min="2" max="2" width="7.85546875" customWidth="1"/>
    <col min="3" max="3" width="10.7109375" customWidth="1"/>
    <col min="4" max="4" width="6.28515625" customWidth="1"/>
    <col min="5" max="5" width="8.7109375" customWidth="1"/>
    <col min="6" max="6" width="12.85546875" customWidth="1"/>
    <col min="7" max="7" width="20.85546875" customWidth="1"/>
    <col min="8" max="8" width="12.5703125" customWidth="1"/>
  </cols>
  <sheetData>
    <row r="2" spans="1:8" ht="25.5" customHeight="1"/>
    <row r="3" spans="1:8" ht="72.75" customHeight="1" thickBot="1">
      <c r="A3" s="27" t="s">
        <v>29</v>
      </c>
      <c r="B3" s="28"/>
      <c r="C3" s="28"/>
      <c r="D3" s="28"/>
      <c r="E3" s="28"/>
      <c r="F3" s="28"/>
      <c r="G3" s="29"/>
      <c r="H3" s="13"/>
    </row>
    <row r="4" spans="1:8" ht="45.75" customHeight="1">
      <c r="A4" s="48" t="s">
        <v>0</v>
      </c>
      <c r="B4" s="44" t="s">
        <v>11</v>
      </c>
      <c r="C4" s="45"/>
      <c r="D4" s="46" t="s">
        <v>1</v>
      </c>
      <c r="E4" s="47"/>
      <c r="F4" s="50" t="s">
        <v>12</v>
      </c>
    </row>
    <row r="5" spans="1:8" ht="17.25" customHeight="1" thickBot="1">
      <c r="A5" s="49"/>
      <c r="B5" s="17" t="s">
        <v>13</v>
      </c>
      <c r="C5" s="17" t="s">
        <v>21</v>
      </c>
      <c r="D5" s="17" t="s">
        <v>13</v>
      </c>
      <c r="E5" s="17" t="s">
        <v>21</v>
      </c>
      <c r="F5" s="51"/>
    </row>
    <row r="6" spans="1:8" ht="47.25">
      <c r="A6" s="18" t="s">
        <v>19</v>
      </c>
      <c r="B6" s="19">
        <v>1</v>
      </c>
      <c r="C6" s="20">
        <v>10</v>
      </c>
      <c r="D6" s="19">
        <f>E6/C6</f>
        <v>1</v>
      </c>
      <c r="E6" s="20">
        <v>10</v>
      </c>
      <c r="F6" s="21"/>
    </row>
    <row r="7" spans="1:8" ht="31.5">
      <c r="A7" s="22" t="s">
        <v>20</v>
      </c>
      <c r="B7" s="15">
        <v>1</v>
      </c>
      <c r="C7" s="4">
        <v>10</v>
      </c>
      <c r="D7" s="15">
        <f t="shared" ref="D7:D11" si="0">E7/C7</f>
        <v>1</v>
      </c>
      <c r="E7" s="4">
        <v>10</v>
      </c>
      <c r="F7" s="12"/>
    </row>
    <row r="8" spans="1:8" ht="63">
      <c r="A8" s="22" t="s">
        <v>17</v>
      </c>
      <c r="B8" s="15">
        <v>1</v>
      </c>
      <c r="C8" s="4">
        <v>5</v>
      </c>
      <c r="D8" s="15">
        <f t="shared" si="0"/>
        <v>0.4</v>
      </c>
      <c r="E8" s="4">
        <v>2</v>
      </c>
      <c r="F8" s="12"/>
    </row>
    <row r="9" spans="1:8" ht="63">
      <c r="A9" s="22" t="s">
        <v>16</v>
      </c>
      <c r="B9" s="15">
        <v>1</v>
      </c>
      <c r="C9" s="4">
        <v>20</v>
      </c>
      <c r="D9" s="15">
        <f t="shared" si="0"/>
        <v>0.93</v>
      </c>
      <c r="E9" s="4">
        <v>18.600000000000001</v>
      </c>
      <c r="F9" s="12"/>
    </row>
    <row r="10" spans="1:8" ht="47.25">
      <c r="A10" s="22" t="s">
        <v>15</v>
      </c>
      <c r="B10" s="15">
        <v>1</v>
      </c>
      <c r="C10" s="4">
        <v>5</v>
      </c>
      <c r="D10" s="15">
        <f t="shared" si="0"/>
        <v>1</v>
      </c>
      <c r="E10" s="4">
        <v>5</v>
      </c>
      <c r="F10" s="12"/>
    </row>
    <row r="11" spans="1:8" ht="63">
      <c r="A11" s="22" t="s">
        <v>18</v>
      </c>
      <c r="B11" s="15">
        <v>1</v>
      </c>
      <c r="C11" s="4">
        <v>40</v>
      </c>
      <c r="D11" s="15">
        <f t="shared" si="0"/>
        <v>0.65500000000000003</v>
      </c>
      <c r="E11" s="4">
        <v>26.2</v>
      </c>
      <c r="F11" s="12"/>
    </row>
    <row r="12" spans="1:8" ht="42.75" customHeight="1" thickBot="1">
      <c r="A12" s="25" t="s">
        <v>25</v>
      </c>
      <c r="B12" s="23"/>
      <c r="C12" s="23">
        <f>SUM(C6:C11)</f>
        <v>90</v>
      </c>
      <c r="D12" s="23"/>
      <c r="E12" s="23">
        <f>SUM(E6:E11)</f>
        <v>71.8</v>
      </c>
      <c r="F12" s="24"/>
    </row>
    <row r="13" spans="1:8" ht="55.5" customHeight="1">
      <c r="A13" s="35" t="s">
        <v>31</v>
      </c>
      <c r="B13" s="36"/>
      <c r="C13" s="36"/>
      <c r="D13" s="36"/>
      <c r="E13" s="36"/>
      <c r="F13" s="36"/>
    </row>
    <row r="14" spans="1:8" ht="139.5" customHeight="1">
      <c r="A14" s="26"/>
      <c r="B14" s="13"/>
      <c r="C14" s="13"/>
      <c r="D14" s="13"/>
      <c r="E14" s="13"/>
      <c r="F14" s="13"/>
    </row>
    <row r="15" spans="1:8" ht="92.25" customHeight="1">
      <c r="A15" s="30" t="s">
        <v>27</v>
      </c>
      <c r="B15" s="31"/>
      <c r="C15" s="31"/>
      <c r="D15" s="31"/>
      <c r="E15" s="31"/>
      <c r="F15" s="31"/>
      <c r="G15" s="32"/>
    </row>
    <row r="16" spans="1:8" ht="34.5" customHeight="1">
      <c r="A16" s="4" t="s">
        <v>2</v>
      </c>
      <c r="B16" s="40" t="s">
        <v>22</v>
      </c>
      <c r="C16" s="41"/>
      <c r="D16" s="40" t="s">
        <v>23</v>
      </c>
      <c r="E16" s="42"/>
      <c r="F16" s="7" t="s">
        <v>3</v>
      </c>
      <c r="G16" s="8" t="s">
        <v>12</v>
      </c>
    </row>
    <row r="17" spans="1:11" ht="15.75">
      <c r="A17" s="4"/>
      <c r="B17" s="6" t="s">
        <v>13</v>
      </c>
      <c r="C17" s="6" t="s">
        <v>14</v>
      </c>
      <c r="D17" s="6" t="s">
        <v>13</v>
      </c>
      <c r="E17" s="6" t="s">
        <v>14</v>
      </c>
      <c r="F17" s="7"/>
      <c r="G17" s="8"/>
    </row>
    <row r="18" spans="1:11" ht="63">
      <c r="A18" s="5" t="s">
        <v>4</v>
      </c>
      <c r="B18" s="11">
        <v>45</v>
      </c>
      <c r="C18" s="9">
        <f>35746*45%</f>
        <v>16085.7</v>
      </c>
      <c r="D18" s="9">
        <v>45</v>
      </c>
      <c r="E18" s="9">
        <f>35746*45%</f>
        <v>16085.7</v>
      </c>
      <c r="F18" s="10">
        <f>E18/C18</f>
        <v>1</v>
      </c>
      <c r="G18" s="37" t="s">
        <v>24</v>
      </c>
    </row>
    <row r="19" spans="1:11" ht="47.25">
      <c r="A19" s="5" t="s">
        <v>5</v>
      </c>
      <c r="B19" s="11">
        <v>6</v>
      </c>
      <c r="C19" s="9">
        <f>35746*6%</f>
        <v>2144.7599999999998</v>
      </c>
      <c r="D19" s="9">
        <v>7</v>
      </c>
      <c r="E19" s="9">
        <f>35746*7%</f>
        <v>2502.2200000000003</v>
      </c>
      <c r="F19" s="10">
        <f t="shared" ref="F19:F24" si="1">E19/C19</f>
        <v>1.166666666666667</v>
      </c>
      <c r="G19" s="38"/>
    </row>
    <row r="20" spans="1:11" ht="47.25">
      <c r="A20" s="5" t="s">
        <v>6</v>
      </c>
      <c r="B20" s="11">
        <v>52</v>
      </c>
      <c r="C20" s="9">
        <f>8200*52%</f>
        <v>4264</v>
      </c>
      <c r="D20" s="9">
        <v>53</v>
      </c>
      <c r="E20" s="9">
        <f>8200*53%</f>
        <v>4346</v>
      </c>
      <c r="F20" s="10">
        <f t="shared" si="1"/>
        <v>1.0192307692307692</v>
      </c>
      <c r="G20" s="38"/>
    </row>
    <row r="21" spans="1:11" ht="47.25">
      <c r="A21" s="5" t="s">
        <v>7</v>
      </c>
      <c r="B21" s="11">
        <v>20</v>
      </c>
      <c r="C21" s="9">
        <f>35746*20%</f>
        <v>7149.2000000000007</v>
      </c>
      <c r="D21" s="9">
        <v>22</v>
      </c>
      <c r="E21" s="9">
        <f>35746*22%</f>
        <v>7864.12</v>
      </c>
      <c r="F21" s="10">
        <f t="shared" si="1"/>
        <v>1.0999999999999999</v>
      </c>
      <c r="G21" s="38"/>
    </row>
    <row r="22" spans="1:11" ht="47.25">
      <c r="A22" s="5" t="s">
        <v>8</v>
      </c>
      <c r="B22" s="11">
        <v>6</v>
      </c>
      <c r="C22" s="9">
        <f>35746*6%</f>
        <v>2144.7599999999998</v>
      </c>
      <c r="D22" s="9">
        <v>5</v>
      </c>
      <c r="E22" s="9">
        <f>35746*5%</f>
        <v>1787.3000000000002</v>
      </c>
      <c r="F22" s="10">
        <f t="shared" si="1"/>
        <v>0.83333333333333348</v>
      </c>
      <c r="G22" s="38"/>
    </row>
    <row r="23" spans="1:11" ht="63">
      <c r="A23" s="5" t="s">
        <v>9</v>
      </c>
      <c r="B23" s="11">
        <v>20</v>
      </c>
      <c r="C23" s="9">
        <f>330*20%</f>
        <v>66</v>
      </c>
      <c r="D23" s="9">
        <v>23</v>
      </c>
      <c r="E23" s="9">
        <f>330*23%</f>
        <v>75.900000000000006</v>
      </c>
      <c r="F23" s="10">
        <f t="shared" si="1"/>
        <v>1.1500000000000001</v>
      </c>
      <c r="G23" s="38"/>
    </row>
    <row r="24" spans="1:11" ht="47.25">
      <c r="A24" s="5" t="s">
        <v>10</v>
      </c>
      <c r="B24" s="11">
        <v>15</v>
      </c>
      <c r="C24" s="9">
        <f>9000*15%</f>
        <v>1350</v>
      </c>
      <c r="D24" s="9">
        <v>8</v>
      </c>
      <c r="E24" s="9">
        <f>9000*10%</f>
        <v>900</v>
      </c>
      <c r="F24" s="10">
        <f t="shared" si="1"/>
        <v>0.66666666666666663</v>
      </c>
      <c r="G24" s="39"/>
    </row>
    <row r="25" spans="1:11">
      <c r="A25" s="1"/>
    </row>
    <row r="26" spans="1:11" ht="30">
      <c r="A26" s="14" t="s">
        <v>30</v>
      </c>
      <c r="B26" s="16">
        <f>(100+117+102+110+83+115+67)/7/100</f>
        <v>0.99142857142857144</v>
      </c>
    </row>
    <row r="27" spans="1:11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33.75" customHeight="1">
      <c r="A28" s="43" t="s">
        <v>28</v>
      </c>
      <c r="B28" s="34"/>
      <c r="C28" s="34"/>
      <c r="D28" s="34"/>
      <c r="E28" s="34"/>
      <c r="F28" s="34"/>
    </row>
    <row r="29" spans="1:11" ht="49.5" customHeight="1">
      <c r="A29" s="33" t="s">
        <v>26</v>
      </c>
      <c r="B29" s="34"/>
      <c r="C29" s="34"/>
      <c r="D29" s="34"/>
      <c r="E29" s="34"/>
      <c r="F29" s="34"/>
    </row>
    <row r="30" spans="1:11" ht="16.5">
      <c r="A30" s="3"/>
    </row>
    <row r="31" spans="1:11" ht="15" customHeight="1"/>
    <row r="42" ht="96" customHeight="1"/>
  </sheetData>
  <mergeCells count="12">
    <mergeCell ref="A3:G3"/>
    <mergeCell ref="A15:G15"/>
    <mergeCell ref="A29:F29"/>
    <mergeCell ref="A13:F13"/>
    <mergeCell ref="G18:G24"/>
    <mergeCell ref="B16:C16"/>
    <mergeCell ref="D16:E16"/>
    <mergeCell ref="A28:F28"/>
    <mergeCell ref="B4:C4"/>
    <mergeCell ref="D4:E4"/>
    <mergeCell ref="A4:A5"/>
    <mergeCell ref="F4:F5"/>
  </mergeCells>
  <pageMargins left="0.17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Лист1!bookmark0</vt:lpstr>
      <vt:lpstr>Лист1!bookmark1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2015-07-17T04:50:21Z</dcterms:modified>
</cp:coreProperties>
</file>